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2018年4月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24" i="1"/>
  <c r="D7"/>
  <c r="E10"/>
  <c r="G12"/>
  <c r="F24"/>
  <c r="F12"/>
  <c r="F8"/>
  <c r="E8"/>
  <c r="I25"/>
  <c r="E28"/>
  <c r="E12"/>
  <c r="E18"/>
  <c r="E21"/>
  <c r="E6"/>
  <c r="E7" s="1"/>
  <c r="E25" l="1"/>
  <c r="E30" s="1"/>
</calcChain>
</file>

<file path=xl/sharedStrings.xml><?xml version="1.0" encoding="utf-8"?>
<sst xmlns="http://schemas.openxmlformats.org/spreadsheetml/2006/main" count="38" uniqueCount="38">
  <si>
    <t>Prix /Ton</t>
  </si>
  <si>
    <t>Frêt maritime</t>
  </si>
  <si>
    <t xml:space="preserve">Prestaion </t>
  </si>
  <si>
    <t>Frais d'enlevement</t>
  </si>
  <si>
    <t>transport route</t>
  </si>
  <si>
    <t>435/20GP</t>
  </si>
  <si>
    <t>Taxe du port</t>
  </si>
  <si>
    <t>Total</t>
  </si>
  <si>
    <t xml:space="preserve">Surcharge fuel </t>
  </si>
  <si>
    <t>7,22/GP</t>
  </si>
  <si>
    <t>2018 Golden Rice prix reviens</t>
  </si>
  <si>
    <t>Frais de débarquement ''THC''</t>
  </si>
  <si>
    <t>Prix d'achat</t>
  </si>
  <si>
    <t>Fret maritime</t>
  </si>
  <si>
    <t>Frais de BL</t>
  </si>
  <si>
    <t>Surcharge sécurité ''ISPS''</t>
  </si>
  <si>
    <t>Prix/24 Tons</t>
  </si>
  <si>
    <t>Taux portuaire informatique''TPI''</t>
  </si>
  <si>
    <t>15/GP</t>
  </si>
  <si>
    <t>45/GP</t>
  </si>
  <si>
    <t>Intervention dounière</t>
  </si>
  <si>
    <t xml:space="preserve">110/GP &lt; 5 Position tarifaire, 15€ par position supplémentaire </t>
  </si>
  <si>
    <t>Assurance</t>
  </si>
  <si>
    <t>0,3% sur base CIF+10%                                                              CIF=ASSURANCE+CFR;  ASSURANCE=CIF*T%*1,1</t>
  </si>
  <si>
    <r>
      <t>195  (Nagel 200</t>
    </r>
    <r>
      <rPr>
        <sz val="11"/>
        <color theme="1"/>
        <rFont val="Calibri"/>
        <family val="2"/>
      </rPr>
      <t>€)</t>
    </r>
  </si>
  <si>
    <r>
      <t>3,7</t>
    </r>
    <r>
      <rPr>
        <sz val="11"/>
        <color theme="1"/>
        <rFont val="Calibri"/>
        <family val="2"/>
      </rPr>
      <t>€/GP&lt;1T; 7,22€/GP&gt;1t</t>
    </r>
  </si>
  <si>
    <t>CIF=Assurance+18696+779;     CIF-0,003*1,1CIF=19475;     CIF=19481,429;   ASSURANCE=19481,429*0,3%*1,1=64,29</t>
  </si>
  <si>
    <t>Prix vente</t>
  </si>
  <si>
    <t>Taux de Marge</t>
  </si>
  <si>
    <t>Prix haudecoeur</t>
  </si>
  <si>
    <t>Prix d'achat en Dollas</t>
  </si>
  <si>
    <t xml:space="preserve">Droit de douan  </t>
  </si>
  <si>
    <t>175euros/T</t>
  </si>
  <si>
    <t>Prix Vente avec promo 10+1</t>
  </si>
  <si>
    <t>0,55$/ Pièces</t>
  </si>
  <si>
    <t>Prix d'achat en Euros (Taux de change 0,87)</t>
  </si>
  <si>
    <t>Prix du Sac en Euros(Taux de change 0,87)</t>
  </si>
  <si>
    <t>Prix revient/Sac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</si>
</sst>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0" fontId="6" fillId="4" borderId="0" xfId="0" applyFont="1" applyFill="1"/>
    <xf numFmtId="164" fontId="6" fillId="4" borderId="0" xfId="0" applyNumberFormat="1" applyFont="1" applyFill="1"/>
    <xf numFmtId="0" fontId="6" fillId="5" borderId="0" xfId="0" applyFont="1" applyFill="1"/>
    <xf numFmtId="10" fontId="6" fillId="5" borderId="0" xfId="1" applyNumberFormat="1" applyFont="1" applyFill="1"/>
    <xf numFmtId="0" fontId="2" fillId="3" borderId="5" xfId="0" applyFont="1" applyFill="1" applyBorder="1"/>
    <xf numFmtId="164" fontId="2" fillId="3" borderId="6" xfId="0" applyNumberFormat="1" applyFont="1" applyFill="1" applyBorder="1"/>
    <xf numFmtId="0" fontId="1" fillId="0" borderId="0" xfId="0" applyFont="1"/>
    <xf numFmtId="0" fontId="2" fillId="3" borderId="6" xfId="0" applyFont="1" applyFill="1" applyBorder="1"/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10" fontId="0" fillId="0" borderId="0" xfId="1" applyNumberFormat="1" applyFont="1"/>
    <xf numFmtId="164" fontId="2" fillId="3" borderId="7" xfId="0" applyNumberFormat="1" applyFont="1" applyFill="1" applyBorder="1"/>
    <xf numFmtId="0" fontId="1" fillId="0" borderId="4" xfId="0" applyFont="1" applyBorder="1"/>
    <xf numFmtId="0" fontId="0" fillId="0" borderId="1" xfId="0" applyFill="1" applyBorder="1"/>
    <xf numFmtId="0" fontId="1" fillId="6" borderId="1" xfId="0" applyFont="1" applyFill="1" applyBorder="1"/>
    <xf numFmtId="0" fontId="0" fillId="6" borderId="0" xfId="0" applyFill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0"/>
  <sheetViews>
    <sheetView tabSelected="1" topLeftCell="A4" workbookViewId="0">
      <selection activeCell="E27" sqref="E27"/>
    </sheetView>
  </sheetViews>
  <sheetFormatPr baseColWidth="10" defaultRowHeight="15"/>
  <cols>
    <col min="2" max="2" width="18" customWidth="1"/>
    <col min="3" max="3" width="38.42578125" customWidth="1"/>
    <col min="4" max="4" width="57.28515625" customWidth="1"/>
    <col min="5" max="5" width="12.140625" customWidth="1"/>
    <col min="6" max="6" width="11.140625" customWidth="1"/>
    <col min="7" max="7" width="17.140625" customWidth="1"/>
  </cols>
  <sheetData>
    <row r="3" spans="2:7" ht="35.25" customHeight="1">
      <c r="B3" s="28" t="s">
        <v>10</v>
      </c>
      <c r="C3" s="28"/>
      <c r="D3" s="28"/>
      <c r="E3" s="28"/>
      <c r="F3" s="21"/>
    </row>
    <row r="4" spans="2:7">
      <c r="B4" s="1"/>
      <c r="C4" s="1"/>
      <c r="D4" s="1"/>
      <c r="E4" s="26">
        <v>2019</v>
      </c>
      <c r="F4" s="26">
        <v>2020</v>
      </c>
    </row>
    <row r="5" spans="2:7" ht="18.75">
      <c r="B5" s="8" t="s">
        <v>12</v>
      </c>
      <c r="C5" s="7"/>
      <c r="D5" s="9" t="s">
        <v>0</v>
      </c>
      <c r="E5" s="24" t="s">
        <v>16</v>
      </c>
      <c r="F5" s="9"/>
    </row>
    <row r="6" spans="2:7" ht="18.75">
      <c r="B6" s="10"/>
      <c r="C6" s="11" t="s">
        <v>30</v>
      </c>
      <c r="D6" s="1">
        <v>870</v>
      </c>
      <c r="E6" s="1">
        <f>D6*24</f>
        <v>20880</v>
      </c>
      <c r="F6" s="1"/>
    </row>
    <row r="7" spans="2:7" ht="18.75">
      <c r="B7" s="10"/>
      <c r="C7" s="11" t="s">
        <v>35</v>
      </c>
      <c r="D7" s="1">
        <f>D6*0.87</f>
        <v>756.9</v>
      </c>
      <c r="E7" s="1">
        <f>E6*0.87</f>
        <v>18165.599999999999</v>
      </c>
      <c r="F7" s="1">
        <v>18227</v>
      </c>
    </row>
    <row r="8" spans="2:7" ht="18.75">
      <c r="B8" s="10"/>
      <c r="C8" s="11" t="s">
        <v>36</v>
      </c>
      <c r="D8" s="1" t="s">
        <v>34</v>
      </c>
      <c r="E8" s="1">
        <f>1200*0.55*0.87</f>
        <v>574.20000000000005</v>
      </c>
      <c r="F8" s="1">
        <f>1200*0.55*0.87</f>
        <v>574.20000000000005</v>
      </c>
    </row>
    <row r="9" spans="2:7" ht="18.75">
      <c r="B9" s="8" t="s">
        <v>13</v>
      </c>
      <c r="C9" s="11"/>
      <c r="D9" s="1"/>
      <c r="E9" s="1"/>
      <c r="F9" s="1"/>
    </row>
    <row r="10" spans="2:7" ht="18.75">
      <c r="B10" s="10"/>
      <c r="C10" s="7" t="s">
        <v>1</v>
      </c>
      <c r="D10" s="1">
        <v>1250</v>
      </c>
      <c r="E10" s="1">
        <f>D10*0.87</f>
        <v>1087.5</v>
      </c>
      <c r="F10" s="1">
        <v>870</v>
      </c>
    </row>
    <row r="11" spans="2:7" ht="18.75">
      <c r="B11" s="8" t="s">
        <v>2</v>
      </c>
      <c r="C11" s="7"/>
      <c r="D11" s="1"/>
      <c r="E11" s="1"/>
      <c r="F11" s="1"/>
    </row>
    <row r="12" spans="2:7" ht="18.75">
      <c r="B12" s="20"/>
      <c r="C12" s="7" t="s">
        <v>31</v>
      </c>
      <c r="D12" s="1" t="s">
        <v>32</v>
      </c>
      <c r="E12" s="1">
        <f>175*24</f>
        <v>4200</v>
      </c>
      <c r="F12" s="1">
        <f>150*24</f>
        <v>3600</v>
      </c>
      <c r="G12" s="27">
        <f>E12/24000</f>
        <v>0.17499999999999999</v>
      </c>
    </row>
    <row r="13" spans="2:7" ht="18.75" customHeight="1">
      <c r="B13" s="29"/>
      <c r="C13" s="7" t="s">
        <v>17</v>
      </c>
      <c r="D13" s="1" t="s">
        <v>25</v>
      </c>
      <c r="E13" s="1">
        <v>7.22</v>
      </c>
      <c r="F13" s="1">
        <v>7.22</v>
      </c>
    </row>
    <row r="14" spans="2:7">
      <c r="B14" s="30"/>
      <c r="C14" s="7" t="s">
        <v>14</v>
      </c>
      <c r="D14" s="1" t="s">
        <v>19</v>
      </c>
      <c r="E14" s="1">
        <v>45</v>
      </c>
      <c r="F14" s="25">
        <v>45</v>
      </c>
    </row>
    <row r="15" spans="2:7">
      <c r="B15" s="30"/>
      <c r="C15" s="7" t="s">
        <v>15</v>
      </c>
      <c r="D15" s="1" t="s">
        <v>18</v>
      </c>
      <c r="E15" s="1">
        <v>15</v>
      </c>
      <c r="F15" s="25">
        <v>15</v>
      </c>
    </row>
    <row r="16" spans="2:7">
      <c r="B16" s="30"/>
      <c r="C16" s="7" t="s">
        <v>6</v>
      </c>
      <c r="D16" s="1" t="s">
        <v>9</v>
      </c>
      <c r="E16" s="1">
        <v>7.22</v>
      </c>
      <c r="F16" s="25">
        <v>7.22</v>
      </c>
    </row>
    <row r="17" spans="2:9">
      <c r="B17" s="30"/>
      <c r="C17" s="7" t="s">
        <v>11</v>
      </c>
      <c r="D17" s="4" t="s">
        <v>24</v>
      </c>
      <c r="E17" s="1">
        <v>200</v>
      </c>
      <c r="F17" s="25">
        <v>200</v>
      </c>
    </row>
    <row r="18" spans="2:9">
      <c r="B18" s="30"/>
      <c r="C18" s="7" t="s">
        <v>3</v>
      </c>
      <c r="D18" s="2">
        <v>3.0000000000000001E-3</v>
      </c>
      <c r="E18" s="1">
        <f>(15+13)*0.3%</f>
        <v>8.4000000000000005E-2</v>
      </c>
      <c r="F18" s="25">
        <v>8.4000000000000005E-2</v>
      </c>
    </row>
    <row r="19" spans="2:9">
      <c r="B19" s="30"/>
      <c r="C19" s="7" t="s">
        <v>20</v>
      </c>
      <c r="D19" s="1" t="s">
        <v>21</v>
      </c>
      <c r="E19" s="1">
        <v>110</v>
      </c>
      <c r="F19" s="25">
        <v>110</v>
      </c>
    </row>
    <row r="20" spans="2:9">
      <c r="B20" s="30"/>
      <c r="C20" s="7" t="s">
        <v>4</v>
      </c>
      <c r="D20" s="1" t="s">
        <v>5</v>
      </c>
      <c r="E20" s="1">
        <v>500</v>
      </c>
      <c r="F20" s="25">
        <v>500</v>
      </c>
    </row>
    <row r="21" spans="2:9">
      <c r="B21" s="30"/>
      <c r="C21" s="7" t="s">
        <v>8</v>
      </c>
      <c r="D21" s="3">
        <v>0.12</v>
      </c>
      <c r="E21" s="1">
        <f>E20*D21</f>
        <v>60</v>
      </c>
      <c r="F21" s="25">
        <v>60</v>
      </c>
    </row>
    <row r="22" spans="2:9" ht="123" customHeight="1">
      <c r="B22" s="31"/>
      <c r="C22" s="7" t="s">
        <v>22</v>
      </c>
      <c r="D22" s="5" t="s">
        <v>23</v>
      </c>
      <c r="E22" s="1">
        <v>64.290000000000006</v>
      </c>
      <c r="F22" s="25">
        <v>64.290000000000006</v>
      </c>
      <c r="G22" s="6" t="s">
        <v>26</v>
      </c>
    </row>
    <row r="24" spans="2:9" ht="15.75" thickBot="1">
      <c r="D24" s="18" t="s">
        <v>7</v>
      </c>
      <c r="E24">
        <f>SUM(E7:E22)</f>
        <v>25036.114000000001</v>
      </c>
      <c r="F24">
        <f>SUM(F7:F22)</f>
        <v>24280.014000000003</v>
      </c>
    </row>
    <row r="25" spans="2:9" ht="25.5" customHeight="1" thickBot="1">
      <c r="D25" s="16" t="s">
        <v>37</v>
      </c>
      <c r="E25" s="17">
        <f>E24/1200</f>
        <v>20.863428333333335</v>
      </c>
      <c r="F25" s="23"/>
      <c r="G25" s="16" t="s">
        <v>29</v>
      </c>
      <c r="H25" s="19">
        <v>21.6</v>
      </c>
      <c r="I25" s="22">
        <f>(H26-H25)/H25</f>
        <v>0.12962962962962948</v>
      </c>
    </row>
    <row r="26" spans="2:9">
      <c r="H26">
        <v>24.4</v>
      </c>
    </row>
    <row r="27" spans="2:9" ht="15.75">
      <c r="D27" s="12" t="s">
        <v>27</v>
      </c>
      <c r="E27" s="12">
        <v>25.5</v>
      </c>
      <c r="F27" s="12"/>
    </row>
    <row r="28" spans="2:9" ht="15.75">
      <c r="D28" s="12" t="s">
        <v>33</v>
      </c>
      <c r="E28" s="13">
        <f>25.5*10/11</f>
        <v>23.181818181818183</v>
      </c>
      <c r="F28" s="13"/>
    </row>
    <row r="30" spans="2:9" ht="24" customHeight="1">
      <c r="D30" s="14" t="s">
        <v>28</v>
      </c>
      <c r="E30" s="15">
        <f>(E28-E25)/E25</f>
        <v>0.11112219005640483</v>
      </c>
      <c r="F30" s="15"/>
    </row>
  </sheetData>
  <mergeCells count="2">
    <mergeCell ref="B3:E3"/>
    <mergeCell ref="B13:B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2018年4月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2019-02-07T16:02:25Z</dcterms:modified>
</cp:coreProperties>
</file>