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8" i="1"/>
  <c r="D23"/>
  <c r="D8"/>
  <c r="C8"/>
  <c r="E20"/>
  <c r="E27"/>
  <c r="D27"/>
  <c r="D7"/>
  <c r="D20"/>
  <c r="E7" l="1"/>
  <c r="E10" s="1"/>
  <c r="E13" s="1"/>
  <c r="D10"/>
  <c r="D13" s="1"/>
  <c r="E23" l="1"/>
  <c r="E24" s="1"/>
  <c r="E29" s="1"/>
  <c r="D24" l="1"/>
  <c r="D29" s="1"/>
</calcChain>
</file>

<file path=xl/sharedStrings.xml><?xml version="1.0" encoding="utf-8"?>
<sst xmlns="http://schemas.openxmlformats.org/spreadsheetml/2006/main" count="34" uniqueCount="33">
  <si>
    <t>Prix d'achat</t>
  </si>
  <si>
    <t>Prix d'achat en Dollas</t>
  </si>
  <si>
    <t xml:space="preserve">Prestaion </t>
  </si>
  <si>
    <t>Taux portuaire informatique''TPI''</t>
  </si>
  <si>
    <r>
      <t>3,7</t>
    </r>
    <r>
      <rPr>
        <sz val="11"/>
        <color theme="1"/>
        <rFont val="Calibri"/>
        <family val="2"/>
      </rPr>
      <t>€/GP&lt;1T; 7,22€/GP&gt;1t</t>
    </r>
  </si>
  <si>
    <t>Frais de BL</t>
  </si>
  <si>
    <t>45/GP</t>
  </si>
  <si>
    <t>Surcharge sécurité ''ISPS''</t>
  </si>
  <si>
    <t>15/GP</t>
  </si>
  <si>
    <t>Frais de débarquement ''THC''</t>
  </si>
  <si>
    <r>
      <t>195  (Nagel 200</t>
    </r>
    <r>
      <rPr>
        <sz val="11"/>
        <color theme="1"/>
        <rFont val="Calibri"/>
        <family val="2"/>
      </rPr>
      <t>€)</t>
    </r>
  </si>
  <si>
    <t>Intervention dounière</t>
  </si>
  <si>
    <t xml:space="preserve">110/GP &lt; 5 Position tarifaire, 15€ par position supplémentaire </t>
  </si>
  <si>
    <t>transport route</t>
  </si>
  <si>
    <t>435/20GP</t>
  </si>
  <si>
    <t xml:space="preserve">Surcharge fuel </t>
  </si>
  <si>
    <t>Assurance</t>
  </si>
  <si>
    <t>0,3% sur base CIF+10%                                                              CIF=ASSURANCE+CFR;  ASSURANCE=CIF*T%*1,1</t>
  </si>
  <si>
    <t>Total</t>
  </si>
  <si>
    <t>Prix revient</t>
  </si>
  <si>
    <t>Prix vente</t>
  </si>
  <si>
    <t>Taux de Marge</t>
  </si>
  <si>
    <t>Prix /Sac</t>
  </si>
  <si>
    <t>Prix/Conteneur 950Sacs</t>
  </si>
  <si>
    <t xml:space="preserve">Peage portuaire </t>
  </si>
  <si>
    <t>Droit de douane</t>
  </si>
  <si>
    <t>Remuneration du credit d'envelement  *0,3/100</t>
  </si>
  <si>
    <t xml:space="preserve">Surete maritime et portuaire </t>
  </si>
  <si>
    <t>Depuis 05/2018-2020</t>
  </si>
  <si>
    <t>10送1</t>
  </si>
  <si>
    <t>2018 Sunrice prix revient</t>
  </si>
  <si>
    <t>Prix Vente avec promo 10+1</t>
  </si>
  <si>
    <t>Prix d'achat en Euros (Taux de change 0,8749)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</si>
</sst>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left"/>
    </xf>
    <xf numFmtId="0" fontId="2" fillId="0" borderId="0" xfId="0" applyFont="1"/>
    <xf numFmtId="0" fontId="3" fillId="3" borderId="2" xfId="0" applyFont="1" applyFill="1" applyBorder="1"/>
    <xf numFmtId="164" fontId="3" fillId="3" borderId="3" xfId="0" applyNumberFormat="1" applyFont="1" applyFill="1" applyBorder="1"/>
    <xf numFmtId="0" fontId="6" fillId="4" borderId="0" xfId="0" applyFont="1" applyFill="1"/>
    <xf numFmtId="164" fontId="6" fillId="4" borderId="0" xfId="0" applyNumberFormat="1" applyFont="1" applyFill="1"/>
    <xf numFmtId="0" fontId="6" fillId="5" borderId="0" xfId="0" applyFont="1" applyFill="1"/>
    <xf numFmtId="10" fontId="6" fillId="5" borderId="0" xfId="1" applyNumberFormat="1" applyFont="1" applyFill="1"/>
    <xf numFmtId="0" fontId="3" fillId="0" borderId="7" xfId="0" applyFont="1" applyBorder="1"/>
    <xf numFmtId="0" fontId="0" fillId="0" borderId="8" xfId="0" applyBorder="1"/>
    <xf numFmtId="0" fontId="0" fillId="6" borderId="8" xfId="0" applyFill="1" applyBorder="1"/>
    <xf numFmtId="0" fontId="0" fillId="2" borderId="12" xfId="0" applyFill="1" applyBorder="1"/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0" borderId="4" xfId="0" applyFont="1" applyBorder="1"/>
    <xf numFmtId="0" fontId="0" fillId="2" borderId="5" xfId="0" applyFill="1" applyBorder="1"/>
    <xf numFmtId="0" fontId="2" fillId="0" borderId="5" xfId="0" applyFont="1" applyBorder="1"/>
    <xf numFmtId="0" fontId="2" fillId="0" borderId="6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8" xfId="0" applyFont="1" applyBorder="1" applyAlignment="1">
      <alignment horizontal="center"/>
    </xf>
  </cellXfs>
  <cellStyles count="2">
    <cellStyle name="Normal" xfId="0" builtinId="0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F29"/>
  <sheetViews>
    <sheetView tabSelected="1" topLeftCell="A4" workbookViewId="0">
      <selection activeCell="D10" sqref="D10"/>
    </sheetView>
  </sheetViews>
  <sheetFormatPr baseColWidth="10" defaultRowHeight="15"/>
  <cols>
    <col min="2" max="2" width="45.5703125" customWidth="1"/>
    <col min="3" max="3" width="30.42578125" customWidth="1"/>
    <col min="4" max="4" width="19.5703125" customWidth="1"/>
  </cols>
  <sheetData>
    <row r="4" spans="1:5" ht="33.75" customHeight="1" thickBot="1">
      <c r="A4" s="27" t="s">
        <v>30</v>
      </c>
      <c r="B4" s="27"/>
      <c r="C4" s="27"/>
      <c r="D4" s="27"/>
    </row>
    <row r="5" spans="1:5" ht="15.75" thickBot="1">
      <c r="A5" s="19"/>
      <c r="B5" s="20"/>
      <c r="C5" s="20"/>
      <c r="D5" s="21" t="s">
        <v>28</v>
      </c>
      <c r="E5" s="22">
        <v>2021</v>
      </c>
    </row>
    <row r="6" spans="1:5" ht="45.75">
      <c r="A6" s="23" t="s">
        <v>0</v>
      </c>
      <c r="B6" s="24"/>
      <c r="C6" s="25" t="s">
        <v>22</v>
      </c>
      <c r="D6" s="26" t="s">
        <v>23</v>
      </c>
      <c r="E6" s="26" t="s">
        <v>23</v>
      </c>
    </row>
    <row r="7" spans="1:5" ht="18.75" customHeight="1">
      <c r="A7" s="31"/>
      <c r="B7" s="3" t="s">
        <v>1</v>
      </c>
      <c r="C7" s="1">
        <v>24.25</v>
      </c>
      <c r="D7" s="14">
        <f>C7*950</f>
        <v>23037.5</v>
      </c>
      <c r="E7" s="14">
        <f>D7</f>
        <v>23037.5</v>
      </c>
    </row>
    <row r="8" spans="1:5" ht="18.75" customHeight="1">
      <c r="A8" s="32"/>
      <c r="B8" s="3" t="s">
        <v>32</v>
      </c>
      <c r="C8" s="1">
        <f>C7*0.8749</f>
        <v>21.216325000000001</v>
      </c>
      <c r="D8" s="14">
        <f>D7*0.8749</f>
        <v>20155.508750000001</v>
      </c>
      <c r="E8" s="14">
        <f>E7*0.8749</f>
        <v>20155.508750000001</v>
      </c>
    </row>
    <row r="9" spans="1:5" ht="18.75">
      <c r="A9" s="13" t="s">
        <v>2</v>
      </c>
      <c r="B9" s="2"/>
      <c r="C9" s="1"/>
      <c r="D9" s="14"/>
      <c r="E9" s="14"/>
    </row>
    <row r="10" spans="1:5" ht="18.75" customHeight="1">
      <c r="A10" s="28"/>
      <c r="B10" s="2" t="s">
        <v>25</v>
      </c>
      <c r="C10" s="1"/>
      <c r="D10" s="15">
        <f>D8*0.25</f>
        <v>5038.8771875000002</v>
      </c>
      <c r="E10" s="15">
        <f>E8*0.5</f>
        <v>10077.754375</v>
      </c>
    </row>
    <row r="11" spans="1:5" ht="15" customHeight="1">
      <c r="A11" s="29"/>
      <c r="B11" s="2" t="s">
        <v>3</v>
      </c>
      <c r="C11" s="1" t="s">
        <v>4</v>
      </c>
      <c r="D11" s="15">
        <v>7.22</v>
      </c>
      <c r="E11" s="15">
        <v>7.22</v>
      </c>
    </row>
    <row r="12" spans="1:5" ht="15" customHeight="1">
      <c r="A12" s="29"/>
      <c r="B12" s="2" t="s">
        <v>5</v>
      </c>
      <c r="C12" s="1" t="s">
        <v>6</v>
      </c>
      <c r="D12" s="15">
        <v>45</v>
      </c>
      <c r="E12" s="15">
        <v>45</v>
      </c>
    </row>
    <row r="13" spans="1:5" ht="15" customHeight="1">
      <c r="A13" s="29"/>
      <c r="B13" s="2" t="s">
        <v>26</v>
      </c>
      <c r="C13" s="1"/>
      <c r="D13" s="15">
        <f>(D10+D14)*0.3/100</f>
        <v>15.140631562499999</v>
      </c>
      <c r="E13" s="15">
        <f>(E10+E14)*0.3/100</f>
        <v>30.257263124999998</v>
      </c>
    </row>
    <row r="14" spans="1:5" ht="15" customHeight="1">
      <c r="A14" s="29"/>
      <c r="B14" s="2" t="s">
        <v>24</v>
      </c>
      <c r="C14" s="1"/>
      <c r="D14" s="15">
        <v>8</v>
      </c>
      <c r="E14" s="15">
        <v>8</v>
      </c>
    </row>
    <row r="15" spans="1:5" ht="15" hidden="1" customHeight="1">
      <c r="A15" s="29"/>
      <c r="B15" s="2" t="s">
        <v>7</v>
      </c>
      <c r="C15" s="1" t="s">
        <v>8</v>
      </c>
      <c r="D15" s="14">
        <v>0</v>
      </c>
      <c r="E15" s="14">
        <v>0</v>
      </c>
    </row>
    <row r="16" spans="1:5" ht="15" customHeight="1">
      <c r="A16" s="29"/>
      <c r="B16" s="2" t="s">
        <v>9</v>
      </c>
      <c r="C16" s="4" t="s">
        <v>10</v>
      </c>
      <c r="D16" s="15">
        <v>210</v>
      </c>
      <c r="E16" s="15">
        <v>210</v>
      </c>
    </row>
    <row r="17" spans="1:6" ht="15" customHeight="1">
      <c r="A17" s="29"/>
      <c r="B17" s="2" t="s">
        <v>11</v>
      </c>
      <c r="C17" s="1" t="s">
        <v>12</v>
      </c>
      <c r="D17" s="15">
        <v>110</v>
      </c>
      <c r="E17" s="15">
        <v>110</v>
      </c>
    </row>
    <row r="18" spans="1:6" ht="15" customHeight="1">
      <c r="A18" s="29"/>
      <c r="B18" s="2" t="s">
        <v>13</v>
      </c>
      <c r="C18" s="1" t="s">
        <v>14</v>
      </c>
      <c r="D18" s="15">
        <v>435</v>
      </c>
      <c r="E18" s="15">
        <v>435</v>
      </c>
    </row>
    <row r="19" spans="1:6" ht="15" customHeight="1">
      <c r="A19" s="29"/>
      <c r="B19" s="2" t="s">
        <v>27</v>
      </c>
      <c r="C19" s="1"/>
      <c r="D19" s="15">
        <v>15</v>
      </c>
      <c r="E19" s="15">
        <v>15</v>
      </c>
    </row>
    <row r="20" spans="1:6" ht="15" customHeight="1">
      <c r="A20" s="29"/>
      <c r="B20" s="2" t="s">
        <v>15</v>
      </c>
      <c r="C20" s="5">
        <v>0.185</v>
      </c>
      <c r="D20" s="15">
        <f>D18*C20</f>
        <v>80.474999999999994</v>
      </c>
      <c r="E20" s="15">
        <f>E18*C20</f>
        <v>80.474999999999994</v>
      </c>
    </row>
    <row r="21" spans="1:6" ht="90.75" hidden="1" customHeight="1" thickBot="1">
      <c r="A21" s="30"/>
      <c r="B21" s="16" t="s">
        <v>16</v>
      </c>
      <c r="C21" s="17" t="s">
        <v>17</v>
      </c>
      <c r="D21" s="18">
        <v>64.290000000000006</v>
      </c>
      <c r="E21" s="18">
        <v>64.290000000000006</v>
      </c>
    </row>
    <row r="23" spans="1:6" ht="15.75" thickBot="1">
      <c r="C23" s="6" t="s">
        <v>18</v>
      </c>
      <c r="D23">
        <f>SUM(D8:D20)</f>
        <v>26120.221569062502</v>
      </c>
      <c r="E23">
        <f>SUM(E8:E20)</f>
        <v>31174.215388125001</v>
      </c>
    </row>
    <row r="24" spans="1:6" ht="19.5" thickBot="1">
      <c r="C24" s="7" t="s">
        <v>19</v>
      </c>
      <c r="D24" s="8">
        <f>D23/950</f>
        <v>27.49497007269737</v>
      </c>
      <c r="E24" s="8">
        <f>E23/950</f>
        <v>32.814963566447368</v>
      </c>
    </row>
    <row r="26" spans="1:6" ht="15.75">
      <c r="C26" s="9" t="s">
        <v>20</v>
      </c>
      <c r="D26" s="9">
        <v>39.72</v>
      </c>
      <c r="E26" s="9">
        <v>39.72</v>
      </c>
    </row>
    <row r="27" spans="1:6" ht="15.75">
      <c r="C27" s="9" t="s">
        <v>31</v>
      </c>
      <c r="D27" s="10">
        <f>D26*10/11</f>
        <v>36.109090909090909</v>
      </c>
      <c r="E27" s="10">
        <f>E26*10/11</f>
        <v>36.109090909090909</v>
      </c>
      <c r="F27" t="s">
        <v>29</v>
      </c>
    </row>
    <row r="29" spans="1:6" ht="15.75">
      <c r="C29" s="11" t="s">
        <v>21</v>
      </c>
      <c r="D29" s="12">
        <f>(D27-D24)/D24</f>
        <v>0.31329806192251142</v>
      </c>
      <c r="E29" s="12">
        <f>(E27-E24)/E24</f>
        <v>0.10038491543570445</v>
      </c>
    </row>
  </sheetData>
  <mergeCells count="3">
    <mergeCell ref="A4:D4"/>
    <mergeCell ref="A10:A21"/>
    <mergeCell ref="A7:A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2019-01-29T16:03:07Z</dcterms:modified>
</cp:coreProperties>
</file>